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 計画管理係\●年度共通\09　調査等関係書\01　庁外調査\01　埼玉県内\01　市町村課\01　R2\17　公営企業に係る経営比較分析表（令和元年度決算）の分析等について（依頼）\03　成果\01　経営比較分析表\02　HP掲載用\"/>
    </mc:Choice>
  </mc:AlternateContent>
  <workbookProtection workbookAlgorithmName="SHA-512" workbookHashValue="jJUR05ud4MpcR8RDhSJ6CD+BwnWS7JbrSyha+1XwQHE4dhXwClSXEDsbm3YHP0ijrXq76jMDuqspvIgquuW02A==" workbookSaltValue="FXFjpHCC1PYMxH8SwJB0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<sst xmlns="http://schemas.openxmlformats.org/spreadsheetml/2006/main" count="241" uniqueCount="119">
  <si>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</si>
  <si>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</si>
  <si>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</si>
  <si>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</si>
  <si>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</si>
  <si>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</si>
  <si>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</si>
  <si>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</si>
  <si>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</si>
  <si>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</si>
  <si>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</si>
  <si>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</si>
  <si>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</si>
  <si>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</si>
  <si>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</si>
  <si>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</si>
  <si>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</si>
  <si>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</si>
  <si>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</si>
  <si>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</si>
  <si>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</si>
  <si>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</si>
  <si>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</si>
  <si>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</si>
  <si>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</si>
  <si>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</si>
  <si>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</si>
  <si>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</si>
  <si>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</si>
  <si>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</si>
  <si>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</si>
  <si>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</si>
  <si>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</si>
  <si>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</si>
  <si>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</si>
  <si>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</si>
  <si>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</si>
  <si>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</si>
  <si>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</si>
  <si>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</si>
  <si>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</si>
  <si>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</si>
  <si>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</si>
  <si>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</si>
  <si>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</si>
  <si>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</si>
  <si>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</si>
  <si>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</si>
  <si>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</si>
  <si>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</si>
  <si>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</si>
  <si>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</si>
  <si>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</si>
  <si>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</si>
  <si>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</si>
  <si>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</si>
  <si>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</si>
  <si>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</si>
  <si>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</si>
  <si>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</si>
  <si>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</si>
  <si>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</si>
  <si>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</si>
  <si>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</si>
  <si>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</si>
  <si>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</si>
  <si>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</si>
  <si>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</si>
  <si>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</si>
  <si>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</si>
  <si>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</si>
  <si>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</si>
  <si>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</si>
  <si>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</si>
  <si>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</si>
  <si>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</si>
  <si>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</si>
  <si>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</si>
  <si>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</si>
  <si>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</si>
  <si>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</si>
  <si>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</si>
  <si>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</si>
  <si>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</si>
  <si>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</si>
  <si>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</si>
  <si>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</si>
  <si>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</si>
  <si>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</si>
  <si>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</si>
  <si>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</si>
  <si>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</si>
  <si>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</si>
  <si>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</si>
  <si>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</si>
  <si>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</si>
  <si>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三郷市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</si>
  <si>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</si>
  <si>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</si>
  <si>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</si>
  <si>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</si>
  <si>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</si>
  <si>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</si>
  <si>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</si>
  <si>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</si>
  <si>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</si>
  <si>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</si>
  <si>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</si>
  <si>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</si>
  <si>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</si>
  <si>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</si>
  <si>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</si>
  <si>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</si>
  <si>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</si>
  <si>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</si>
  <si>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</si>
  <si>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当市は、昭和５８年度に公共下水道の供用を開始し、現在も下水道の整備や普及促進に努めています。下水道事業の経営状況につきましては、類似団体と比較して債務残高が多く、経費回収率が低い水準にあり、使用料以外の収入により経費を賄っている状態です。
　健全で安定した下水道事業を経営していくため、近隣市町及び県内市町の平均回収率を踏まえ、経費回収率80％という目標値を設定し、令和2年度に使用料改定を行っています。
　今後においても、三郷市公共下水道事業中期経営計画の目標である使用料の適正化を図り、使用料収入を今まで以上に確保するため、段階的な引き上げ等の検討を継続して行っていく必要があります。
　</t>
    <rPh sb="144" eb="146">
      <t>キンリン</t>
    </rPh>
    <rPh sb="146" eb="147">
      <t>シ</t>
    </rPh>
    <rPh sb="147" eb="148">
      <t>マチ</t>
    </rPh>
    <rPh sb="148" eb="149">
      <t>オヨ</t>
    </rPh>
    <rPh sb="150" eb="152">
      <t>ケンナイ</t>
    </rPh>
    <rPh sb="152" eb="154">
      <t>シチョウ</t>
    </rPh>
    <rPh sb="155" eb="157">
      <t>ヘイキン</t>
    </rPh>
    <rPh sb="157" eb="159">
      <t>カイシュウ</t>
    </rPh>
    <rPh sb="159" eb="160">
      <t>リツ</t>
    </rPh>
    <rPh sb="161" eb="162">
      <t>フ</t>
    </rPh>
    <rPh sb="165" eb="167">
      <t>ケイヒ</t>
    </rPh>
    <rPh sb="167" eb="169">
      <t>カイシュウ</t>
    </rPh>
    <rPh sb="169" eb="170">
      <t>リツ</t>
    </rPh>
    <rPh sb="176" eb="179">
      <t>モクヒョウチ</t>
    </rPh>
    <rPh sb="180" eb="182">
      <t>セッテイ</t>
    </rPh>
    <rPh sb="184" eb="186">
      <t>レイワ</t>
    </rPh>
    <rPh sb="187" eb="189">
      <t>ネンド</t>
    </rPh>
    <rPh sb="190" eb="193">
      <t>シヨウリョウ</t>
    </rPh>
    <rPh sb="193" eb="195">
      <t>カイテイ</t>
    </rPh>
    <rPh sb="196" eb="197">
      <t>オコナ</t>
    </rPh>
    <rPh sb="205" eb="207">
      <t>コンゴ</t>
    </rPh>
    <rPh sb="265" eb="268">
      <t>ダンカイテキ</t>
    </rPh>
    <rPh sb="269" eb="270">
      <t>ヒ</t>
    </rPh>
    <rPh sb="271" eb="272">
      <t>ア</t>
    </rPh>
    <rPh sb="273" eb="274">
      <t>ナド</t>
    </rPh>
    <rPh sb="275" eb="277">
      <t>ケントウ</t>
    </rPh>
    <rPh sb="278" eb="280">
      <t>ケイゾク</t>
    </rPh>
    <rPh sb="282" eb="283">
      <t>オコナ</t>
    </rPh>
    <rPh sb="287" eb="289">
      <t>ヒツヨウ</t>
    </rPh>
    <phoneticPr fontId="4"/>
  </si>
  <si>
    <t>①収益的収支比率
　増加傾向でしたが、今年度においては減少しています。減少の主な要因は、打切決算に伴う使用料収入の減少によるものです。今後、健全で安定した下水道事業を経営するため、事業実施に伴う収入（＝使用料収入）を今まで以上に確保する必要があります。
④企業債残高対事業規模比率
　減少傾向でしたが、今年度においては増加しています。増加の主な要因は、打切決算に伴う営業収益の減少によるものです。また、類似団体平均値と比較して高い水準ですが、これは当市が公共下水道整備を積極的に実施してきたことによる企業債残高の増加、及び類似団体よりも低い水準の使用料が要因と考えられます。今後は、改築更新等の費用が増加する見込みのため、債務残高も増加が予測されます。
⑤経費回収率
　前年度に比べ減少しています。減少の主な要因は、打切決算に伴う未収入分使用料があるためです。また、類似団体平均値と比較して低い水準となっており、使用料で回収すべき経費の一部を使用料以外の収入（一般会計繰入金等）で賄っている状況です。今後、効率的な経営を目指し、使用料の段階的な引き上げ等の検討を行っていきます。
⑥汚水処理原価
　１㎡あたり１５０円で推移しています。今後、改築更新等の費用が増加する見込みのため、有収水量の増加を目指した水洗化率向上への取組が必要だと考えています。
⑧水洗化率
　類似団体平均値と比較して水洗化率は低い水準となっています。これは当市が下水道整備の途上であることが要因の一つと考えられますが、引き続き未接続世帯への接続促進に努めていきます。</t>
    <rPh sb="12" eb="14">
      <t>ケイコウ</t>
    </rPh>
    <rPh sb="19" eb="22">
      <t>コンネンド</t>
    </rPh>
    <rPh sb="27" eb="29">
      <t>ゲンショウ</t>
    </rPh>
    <rPh sb="35" eb="37">
      <t>ゲンショウ</t>
    </rPh>
    <rPh sb="40" eb="42">
      <t>ヨウイン</t>
    </rPh>
    <rPh sb="44" eb="46">
      <t>ウチキ</t>
    </rPh>
    <rPh sb="46" eb="48">
      <t>ケッサン</t>
    </rPh>
    <rPh sb="49" eb="50">
      <t>トモナ</t>
    </rPh>
    <rPh sb="51" eb="54">
      <t>シヨウリョウ</t>
    </rPh>
    <rPh sb="54" eb="56">
      <t>シュウニュウ</t>
    </rPh>
    <rPh sb="57" eb="59">
      <t>ゲンショウ</t>
    </rPh>
    <rPh sb="143" eb="145">
      <t>ゲンショウ</t>
    </rPh>
    <rPh sb="145" eb="147">
      <t>ケイコウ</t>
    </rPh>
    <rPh sb="152" eb="155">
      <t>コンネンド</t>
    </rPh>
    <rPh sb="160" eb="162">
      <t>ゾウカ</t>
    </rPh>
    <rPh sb="168" eb="170">
      <t>ゾウカ</t>
    </rPh>
    <rPh sb="177" eb="179">
      <t>ウチキ</t>
    </rPh>
    <rPh sb="179" eb="181">
      <t>ケッサン</t>
    </rPh>
    <rPh sb="182" eb="183">
      <t>トモナ</t>
    </rPh>
    <rPh sb="184" eb="186">
      <t>エイギョウ</t>
    </rPh>
    <rPh sb="186" eb="188">
      <t>シュウエキ</t>
    </rPh>
    <rPh sb="189" eb="191">
      <t>ゲンショウ</t>
    </rPh>
    <rPh sb="216" eb="218">
      <t>スイジュン</t>
    </rPh>
    <rPh sb="257" eb="259">
      <t>ゾウカ</t>
    </rPh>
    <rPh sb="260" eb="261">
      <t>オヨ</t>
    </rPh>
    <rPh sb="271" eb="273">
      <t>スイジュン</t>
    </rPh>
    <rPh sb="278" eb="280">
      <t>ヨウイン</t>
    </rPh>
    <rPh sb="320" eb="322">
      <t>ヨソク</t>
    </rPh>
    <rPh sb="337" eb="340">
      <t>ゼンネンド</t>
    </rPh>
    <rPh sb="341" eb="342">
      <t>クラ</t>
    </rPh>
    <rPh sb="343" eb="345">
      <t>ゲンショウ</t>
    </rPh>
    <rPh sb="351" eb="353">
      <t>ゲンショウ</t>
    </rPh>
    <rPh sb="354" eb="355">
      <t>オモ</t>
    </rPh>
    <rPh sb="356" eb="358">
      <t>ヨウイン</t>
    </rPh>
    <rPh sb="360" eb="362">
      <t>ウチキ</t>
    </rPh>
    <rPh sb="362" eb="364">
      <t>ケッサン</t>
    </rPh>
    <rPh sb="365" eb="366">
      <t>トモナ</t>
    </rPh>
    <rPh sb="367" eb="370">
      <t>ミシュウニュウ</t>
    </rPh>
    <rPh sb="370" eb="371">
      <t>ブン</t>
    </rPh>
    <rPh sb="371" eb="374">
      <t>シヨウリョウ</t>
    </rPh>
    <rPh sb="389" eb="391">
      <t>ヘイキン</t>
    </rPh>
    <rPh sb="391" eb="392">
      <t>チ</t>
    </rPh>
    <rPh sb="452" eb="454">
      <t>コンゴ</t>
    </rPh>
    <rPh sb="466" eb="469">
      <t>シヨウリョウ</t>
    </rPh>
    <rPh sb="470" eb="473">
      <t>ダンカイテキ</t>
    </rPh>
    <rPh sb="474" eb="475">
      <t>ヒ</t>
    </rPh>
    <rPh sb="476" eb="477">
      <t>ア</t>
    </rPh>
    <rPh sb="478" eb="479">
      <t>ナド</t>
    </rPh>
    <rPh sb="480" eb="482">
      <t>ケントウ</t>
    </rPh>
    <rPh sb="483" eb="484">
      <t>オコナ</t>
    </rPh>
    <rPh sb="548" eb="550">
      <t>ゾウカ</t>
    </rPh>
    <rPh sb="551" eb="553">
      <t>メザ</t>
    </rPh>
    <rPh sb="555" eb="558">
      <t>スイセンカ</t>
    </rPh>
    <rPh sb="558" eb="559">
      <t>リツ</t>
    </rPh>
    <rPh sb="559" eb="561">
      <t>コウジョウ</t>
    </rPh>
    <rPh sb="590" eb="592">
      <t>ヘイキン</t>
    </rPh>
    <rPh sb="592" eb="593">
      <t>チ</t>
    </rPh>
    <rPh sb="635" eb="637">
      <t>ヨウイン</t>
    </rPh>
    <rPh sb="638" eb="639">
      <t>ヒト</t>
    </rPh>
    <rPh sb="653" eb="656">
      <t>ミセツゾク</t>
    </rPh>
    <rPh sb="656" eb="658">
      <t>セタイ</t>
    </rPh>
    <rPh sb="660" eb="662">
      <t>セツゾク</t>
    </rPh>
    <rPh sb="662" eb="664">
      <t>ソクシン</t>
    </rPh>
    <rPh sb="665" eb="666">
      <t>ツト</t>
    </rPh>
    <phoneticPr fontId="4"/>
  </si>
  <si>
    <t xml:space="preserve">③管渠改善率
　整備から４０年が経過している管渠が存在するため、今後、管路内調査、長寿命化対策、耐震化対策、ストックマネジメント計画策定等の老朽化対策に係る費用が増加する見込みです。
</t>
    <rPh sb="1" eb="3">
      <t>カンキョ</t>
    </rPh>
    <rPh sb="3" eb="5">
      <t>カイゼン</t>
    </rPh>
    <rPh sb="5" eb="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</si>
</sst>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0.02</c:v>
                </c:pt>
              </c:numCache>
            </c:numRef>
          </c:val>
          <c:extLst>
            <c:ext xmlns:c16="http://schemas.microsoft.com/office/drawing/2014/chart" uri="{C3380CC4-5D6E-409C-BE32-E72D297353CC}">
              <c16:uniqueId val="{00000000-7E59-479B-9761-6F8ED157D7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7E59-479B-9761-6F8ED157D7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2C-4B17-9F9F-A98AB45AD5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7B2C-4B17-9F9F-A98AB45AD5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90.21</c:v>
                </c:pt>
                <c:pt idx="1">
                  <c:v>89.16</c:v>
                </c:pt>
                <c:pt idx="2">
                  <c:v>89.32</c:v>
                </c:pt>
                <c:pt idx="3">
                  <c:v>88.57</c:v>
                </c:pt>
                <c:pt idx="4">
                  <c:v>88.67</c:v>
                </c:pt>
              </c:numCache>
            </c:numRef>
          </c:val>
          <c:extLst>
            <c:ext xmlns:c16="http://schemas.microsoft.com/office/drawing/2014/chart" uri="{C3380CC4-5D6E-409C-BE32-E72D297353CC}">
              <c16:uniqueId val="{00000000-FDFB-4BF1-B280-AA6FFC01C16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FDFB-4BF1-B280-AA6FFC01C16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61.11</c:v>
                </c:pt>
                <c:pt idx="1">
                  <c:v>62.6</c:v>
                </c:pt>
                <c:pt idx="2">
                  <c:v>64.89</c:v>
                </c:pt>
                <c:pt idx="3">
                  <c:v>67.400000000000006</c:v>
                </c:pt>
                <c:pt idx="4">
                  <c:v>61.74</c:v>
                </c:pt>
              </c:numCache>
            </c:numRef>
          </c:val>
          <c:extLst>
            <c:ext xmlns:c16="http://schemas.microsoft.com/office/drawing/2014/chart" uri="{C3380CC4-5D6E-409C-BE32-E72D297353CC}">
              <c16:uniqueId val="{00000000-85C0-42EE-A252-829219EE5EB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C0-42EE-A252-829219EE5EB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6F-4CF1-8A9F-D989386A6B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6F-4CF1-8A9F-D989386A6B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0F-4C41-885B-CBBF6DA2A4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0F-4C41-885B-CBBF6DA2A4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0E-45FA-AA03-3D55664386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0E-45FA-AA03-3D55664386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48-4E82-818C-CC000DF903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48-4E82-818C-CC000DF903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1911.24</c:v>
                </c:pt>
                <c:pt idx="1">
                  <c:v>1889.77</c:v>
                </c:pt>
                <c:pt idx="2">
                  <c:v>1748.35</c:v>
                </c:pt>
                <c:pt idx="3">
                  <c:v>1674.91</c:v>
                </c:pt>
                <c:pt idx="4">
                  <c:v>2177.96</c:v>
                </c:pt>
              </c:numCache>
            </c:numRef>
          </c:val>
          <c:extLst>
            <c:ext xmlns:c16="http://schemas.microsoft.com/office/drawing/2014/chart" uri="{C3380CC4-5D6E-409C-BE32-E72D297353CC}">
              <c16:uniqueId val="{00000000-AFA3-4785-8C26-98685DC7C3E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AFA3-4785-8C26-98685DC7C3E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61.03</c:v>
                </c:pt>
                <c:pt idx="1">
                  <c:v>61.53</c:v>
                </c:pt>
                <c:pt idx="2">
                  <c:v>61.61</c:v>
                </c:pt>
                <c:pt idx="3">
                  <c:v>61.57</c:v>
                </c:pt>
                <c:pt idx="4">
                  <c:v>51.45</c:v>
                </c:pt>
              </c:numCache>
            </c:numRef>
          </c:val>
          <c:extLst>
            <c:ext xmlns:c16="http://schemas.microsoft.com/office/drawing/2014/chart" uri="{C3380CC4-5D6E-409C-BE32-E72D297353CC}">
              <c16:uniqueId val="{00000000-1197-424A-9546-740040F731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1197-424A-9546-740040F731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F2AE-4241-9341-AA6E478368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F2AE-4241-9341-AA6E478368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I57" sqref="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三郷市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非設置</v>
      </c>
      <c r="AE8" s="50"/>
      <c r="AF8" s="50"/>
      <c r="AG8" s="50"/>
      <c r="AH8" s="50"/>
      <c r="AI8" s="50"/>
      <c r="AJ8" s="50"/>
      <c r="AK8" s="3"/>
      <c r="AL8" s="51">
        <f>データ!S6</f>
        <v>142529</v>
      </c>
      <c r="AM8" s="51"/>
      <c r="AN8" s="51"/>
      <c r="AO8" s="51"/>
      <c r="AP8" s="51"/>
      <c r="AQ8" s="51"/>
      <c r="AR8" s="51"/>
      <c r="AS8" s="51"/>
      <c r="AT8" s="46">
        <f>データ!T6</f>
        <v>30.13</v>
      </c>
      <c r="AU8" s="46"/>
      <c r="AV8" s="46"/>
      <c r="AW8" s="46"/>
      <c r="AX8" s="46"/>
      <c r="AY8" s="46"/>
      <c r="AZ8" s="46"/>
      <c r="BA8" s="46"/>
      <c r="BB8" s="46">
        <f>データ!U6</f>
        <v>4730.47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83.78</v>
      </c>
      <c r="Q10" s="46"/>
      <c r="R10" s="46"/>
      <c r="S10" s="46"/>
      <c r="T10" s="46"/>
      <c r="U10" s="46"/>
      <c r="V10" s="46"/>
      <c r="W10" s="46">
        <f>データ!Q6</f>
        <v>82.26</v>
      </c>
      <c r="X10" s="46"/>
      <c r="Y10" s="46"/>
      <c r="Z10" s="46"/>
      <c r="AA10" s="46"/>
      <c r="AB10" s="46"/>
      <c r="AC10" s="46"/>
      <c r="AD10" s="51">
        <f>データ!R6</f>
        <v>1595</v>
      </c>
      <c r="AE10" s="51"/>
      <c r="AF10" s="51"/>
      <c r="AG10" s="51"/>
      <c r="AH10" s="51"/>
      <c r="AI10" s="51"/>
      <c r="AJ10" s="51"/>
      <c r="AK10" s="2"/>
      <c r="AL10" s="51">
        <f>データ!V6</f>
        <v>119462</v>
      </c>
      <c r="AM10" s="51"/>
      <c r="AN10" s="51"/>
      <c r="AO10" s="51"/>
      <c r="AP10" s="51"/>
      <c r="AQ10" s="51"/>
      <c r="AR10" s="51"/>
      <c r="AS10" s="51"/>
      <c r="AT10" s="46">
        <f>データ!W6</f>
        <v>12.98</v>
      </c>
      <c r="AU10" s="46"/>
      <c r="AV10" s="46"/>
      <c r="AW10" s="46"/>
      <c r="AX10" s="46"/>
      <c r="AY10" s="46"/>
      <c r="AZ10" s="46"/>
      <c r="BA10" s="46"/>
      <c r="BB10" s="46">
        <f>データ!X6</f>
        <v>9203.5400000000009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rMsNhu3renh3lSYpsgktfNENL5ekAm8SCVtw8EgUlV+1ArR9wc6ScfssZRVeYh5SROZqqbU6pJoyYyUluTq+Pw==" saltValue="NPIADcxIpjKdPb688rB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112372</v>
      </c>
      <c r="D6" s="33">
        <f t="shared" si="3"/>
        <v>47</v>
      </c>
      <c r="E6" s="33">
        <f t="shared" si="3"/>
        <v>17</v>
      </c>
      <c r="F6" s="33">
        <f t="shared" si="3"/>
        <v>1</v>
      </c>
      <c r="G6" s="33">
        <f t="shared" si="3"/>
        <v>0</v>
      </c>
      <c r="H6" s="33" t="str">
        <f t="shared" si="3"/>
        <v>埼玉県　三郷市</v>
      </c>
      <c r="I6" s="33" t="str">
        <f t="shared" si="3"/>
        <v>法非適用</v>
      </c>
      <c r="J6" s="33" t="str">
        <f t="shared" si="3"/>
        <v>下水道事業</v>
      </c>
      <c r="K6" s="33" t="str">
        <f t="shared" si="3"/>
        <v>公共下水道</v>
      </c>
      <c r="L6" s="33" t="str">
        <f t="shared" si="3"/>
        <v>Ab</v>
      </c>
      <c r="M6" s="33" t="str">
        <f t="shared" si="3"/>
        <v>非設置</v>
      </c>
      <c r="N6" s="34" t="str">
        <f t="shared" si="3"/>
        <v>-</v>
      </c>
      <c r="O6" s="34" t="str">
        <f t="shared" si="3"/>
        <v>該当数値なし</v>
      </c>
      <c r="P6" s="34">
        <f t="shared" si="3"/>
        <v>83.78</v>
      </c>
      <c r="Q6" s="34">
        <f t="shared" si="3"/>
        <v>82.26</v>
      </c>
      <c r="R6" s="34">
        <f t="shared" si="3"/>
        <v>1595</v>
      </c>
      <c r="S6" s="34">
        <f t="shared" si="3"/>
        <v>142529</v>
      </c>
      <c r="T6" s="34">
        <f t="shared" si="3"/>
        <v>30.13</v>
      </c>
      <c r="U6" s="34">
        <f t="shared" si="3"/>
        <v>4730.47</v>
      </c>
      <c r="V6" s="34">
        <f t="shared" si="3"/>
        <v>119462</v>
      </c>
      <c r="W6" s="34">
        <f t="shared" si="3"/>
        <v>12.98</v>
      </c>
      <c r="X6" s="34">
        <f t="shared" si="3"/>
        <v>9203.5400000000009</v>
      </c>
      <c r="Y6" s="35">
        <f>IF(Y7="",NA(),Y7)</f>
        <v>61.11</v>
      </c>
      <c r="Z6" s="35">
        <f t="shared" ref="Z6:AH6" si="4">IF(Z7="",NA(),Z7)</f>
        <v>62.6</v>
      </c>
      <c r="AA6" s="35">
        <f t="shared" si="4"/>
        <v>64.89</v>
      </c>
      <c r="AB6" s="35">
        <f t="shared" si="4"/>
        <v>67.400000000000006</v>
      </c>
      <c r="AC6" s="35">
        <f t="shared" si="4"/>
        <v>61.74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1911.24</v>
      </c>
      <c r="BG6" s="35">
        <f t="shared" ref="BG6:BO6" si="7">IF(BG7="",NA(),BG7)</f>
        <v>1889.77</v>
      </c>
      <c r="BH6" s="35">
        <f t="shared" si="7"/>
        <v>1748.35</v>
      </c>
      <c r="BI6" s="35">
        <f t="shared" si="7"/>
        <v>1674.91</v>
      </c>
      <c r="BJ6" s="35">
        <f t="shared" si="7"/>
        <v>2177.96</v>
      </c>
      <c r="BK6" s="35">
        <f t="shared" si="7"/>
        <v>643.19000000000005</v>
      </c>
      <c r="BL6" s="35">
        <f t="shared" si="7"/>
        <v>596.44000000000005</v>
      </c>
      <c r="BM6" s="35">
        <f t="shared" si="7"/>
        <v>612.6</v>
      </c>
      <c r="BN6" s="35">
        <f t="shared" si="7"/>
        <v>606.79999999999995</v>
      </c>
      <c r="BO6" s="35">
        <f t="shared" si="7"/>
        <v>585.55999999999995</v>
      </c>
      <c r="BP6" s="34" t="str">
        <f>IF(BP7="","",IF(BP7="-","【-】","【"&amp;SUBSTITUTE(TEXT(BP7,"#,##0.00"),"-","△")&amp;"】"))</f>
        <v>【682.51】</v>
      </c>
      <c r="BQ6" s="35">
        <f>IF(BQ7="",NA(),BQ7)</f>
        <v>61.03</v>
      </c>
      <c r="BR6" s="35">
        <f t="shared" ref="BR6:BZ6" si="8">IF(BR7="",NA(),BR7)</f>
        <v>61.53</v>
      </c>
      <c r="BS6" s="35">
        <f t="shared" si="8"/>
        <v>61.61</v>
      </c>
      <c r="BT6" s="35">
        <f t="shared" si="8"/>
        <v>61.57</v>
      </c>
      <c r="BU6" s="35">
        <f t="shared" si="8"/>
        <v>51.45</v>
      </c>
      <c r="BV6" s="35">
        <f t="shared" si="8"/>
        <v>101.54</v>
      </c>
      <c r="BW6" s="35">
        <f t="shared" si="8"/>
        <v>102.42</v>
      </c>
      <c r="BX6" s="35">
        <f t="shared" si="8"/>
        <v>100.97</v>
      </c>
      <c r="BY6" s="35">
        <f t="shared" si="8"/>
        <v>101.84</v>
      </c>
      <c r="BZ6" s="35">
        <f t="shared" si="8"/>
        <v>101.62</v>
      </c>
      <c r="CA6" s="34" t="str">
        <f>IF(CA7="","",IF(CA7="-","【-】","【"&amp;SUBSTITUTE(TEXT(CA7,"#,##0.00"),"-","△")&amp;"】"))</f>
        <v>【100.34】</v>
      </c>
      <c r="CB6" s="35">
        <f>IF(CB7="",NA(),CB7)</f>
        <v>150</v>
      </c>
      <c r="CC6" s="35">
        <f t="shared" ref="CC6:CK6" si="9">IF(CC7="",NA(),CC7)</f>
        <v>150</v>
      </c>
      <c r="CD6" s="35">
        <f t="shared" si="9"/>
        <v>150</v>
      </c>
      <c r="CE6" s="35">
        <f t="shared" si="9"/>
        <v>150</v>
      </c>
      <c r="CF6" s="35">
        <f t="shared" si="9"/>
        <v>150</v>
      </c>
      <c r="CG6" s="35">
        <f t="shared" si="9"/>
        <v>116.15</v>
      </c>
      <c r="CH6" s="35">
        <f t="shared" si="9"/>
        <v>116.2</v>
      </c>
      <c r="CI6" s="35">
        <f t="shared" si="9"/>
        <v>118.78</v>
      </c>
      <c r="CJ6" s="35">
        <f t="shared" si="9"/>
        <v>119.39</v>
      </c>
      <c r="CK6" s="35">
        <f t="shared" si="9"/>
        <v>117.41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72.239999999999995</v>
      </c>
      <c r="CS6" s="35">
        <f t="shared" si="10"/>
        <v>69.23</v>
      </c>
      <c r="CT6" s="35">
        <f t="shared" si="10"/>
        <v>70.37</v>
      </c>
      <c r="CU6" s="35">
        <f t="shared" si="10"/>
        <v>68.3</v>
      </c>
      <c r="CV6" s="35">
        <f t="shared" si="10"/>
        <v>67.37</v>
      </c>
      <c r="CW6" s="34" t="str">
        <f>IF(CW7="","",IF(CW7="-","【-】","【"&amp;SUBSTITUTE(TEXT(CW7,"#,##0.00"),"-","△")&amp;"】"))</f>
        <v>【59.64】</v>
      </c>
      <c r="CX6" s="35">
        <f>IF(CX7="",NA(),CX7)</f>
        <v>90.21</v>
      </c>
      <c r="CY6" s="35">
        <f t="shared" ref="CY6:DG6" si="11">IF(CY7="",NA(),CY7)</f>
        <v>89.16</v>
      </c>
      <c r="CZ6" s="35">
        <f t="shared" si="11"/>
        <v>89.32</v>
      </c>
      <c r="DA6" s="35">
        <f t="shared" si="11"/>
        <v>88.57</v>
      </c>
      <c r="DB6" s="35">
        <f t="shared" si="11"/>
        <v>88.67</v>
      </c>
      <c r="DC6" s="35">
        <f t="shared" si="11"/>
        <v>96.84</v>
      </c>
      <c r="DD6" s="35">
        <f t="shared" si="11"/>
        <v>96.84</v>
      </c>
      <c r="DE6" s="35">
        <f t="shared" si="11"/>
        <v>96.75</v>
      </c>
      <c r="DF6" s="35">
        <f t="shared" si="11"/>
        <v>96.78</v>
      </c>
      <c r="DG6" s="35">
        <f t="shared" si="11"/>
        <v>97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0.02</v>
      </c>
      <c r="EJ6" s="35">
        <f t="shared" si="14"/>
        <v>0.11</v>
      </c>
      <c r="EK6" s="35">
        <f t="shared" si="14"/>
        <v>0.13</v>
      </c>
      <c r="EL6" s="35">
        <f t="shared" si="14"/>
        <v>0.1</v>
      </c>
      <c r="EM6" s="35">
        <f t="shared" si="14"/>
        <v>0.12</v>
      </c>
      <c r="EN6" s="35">
        <f t="shared" si="14"/>
        <v>0.19</v>
      </c>
      <c r="EO6" s="34" t="str">
        <f>IF(EO7="","",IF(EO7="-","【-】","【"&amp;SUBSTITUTE(TEXT(EO7,"#,##0.00"),"-","△")&amp;"】"))</f>
        <v>【0.22】</v>
      </c>
    </row>
    <row r="7" spans="1:145" s="36" customFormat="1" x14ac:dyDescent="0.15">
      <c r="A7" s="28"/>
      <c r="B7" s="37">
        <v>2019</v>
      </c>
      <c r="C7" s="37">
        <v>112372</v>
      </c>
      <c r="D7" s="37">
        <v>47</v>
      </c>
      <c r="E7" s="37">
        <v>17</v>
      </c>
      <c r="F7" s="37">
        <v>1</v>
      </c>
      <c r="G7" s="37">
        <v>0</v>
      </c>
      <c r="H7" s="37" t="s">
        <v>96</v>
      </c>
      <c r="I7" s="37" t="s">
        <v>97</v>
      </c>
      <c r="J7" s="37" t="s">
        <v>98</v>
      </c>
      <c r="K7" s="37" t="s">
        <v>99</v>
      </c>
      <c r="L7" s="37" t="s">
        <v>100</v>
      </c>
      <c r="M7" s="37" t="s">
        <v>101</v>
      </c>
      <c r="N7" s="38" t="s">
        <v>102</v>
      </c>
      <c r="O7" s="38" t="s">
        <v>103</v>
      </c>
      <c r="P7" s="38">
        <v>83.78</v>
      </c>
      <c r="Q7" s="38">
        <v>82.26</v>
      </c>
      <c r="R7" s="38">
        <v>1595</v>
      </c>
      <c r="S7" s="38">
        <v>142529</v>
      </c>
      <c r="T7" s="38">
        <v>30.13</v>
      </c>
      <c r="U7" s="38">
        <v>4730.47</v>
      </c>
      <c r="V7" s="38">
        <v>119462</v>
      </c>
      <c r="W7" s="38">
        <v>12.98</v>
      </c>
      <c r="X7" s="38">
        <v>9203.5400000000009</v>
      </c>
      <c r="Y7" s="38">
        <v>61.11</v>
      </c>
      <c r="Z7" s="38">
        <v>62.6</v>
      </c>
      <c r="AA7" s="38">
        <v>64.89</v>
      </c>
      <c r="AB7" s="38">
        <v>67.400000000000006</v>
      </c>
      <c r="AC7" s="38">
        <v>61.74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1911.24</v>
      </c>
      <c r="BG7" s="38">
        <v>1889.77</v>
      </c>
      <c r="BH7" s="38">
        <v>1748.35</v>
      </c>
      <c r="BI7" s="38">
        <v>1674.91</v>
      </c>
      <c r="BJ7" s="38">
        <v>2177.96</v>
      </c>
      <c r="BK7" s="38">
        <v>643.19000000000005</v>
      </c>
      <c r="BL7" s="38">
        <v>596.44000000000005</v>
      </c>
      <c r="BM7" s="38">
        <v>612.6</v>
      </c>
      <c r="BN7" s="38">
        <v>606.79999999999995</v>
      </c>
      <c r="BO7" s="38">
        <v>585.55999999999995</v>
      </c>
      <c r="BP7" s="38">
        <v>682.51</v>
      </c>
      <c r="BQ7" s="38">
        <v>61.03</v>
      </c>
      <c r="BR7" s="38">
        <v>61.53</v>
      </c>
      <c r="BS7" s="38">
        <v>61.61</v>
      </c>
      <c r="BT7" s="38">
        <v>61.57</v>
      </c>
      <c r="BU7" s="38">
        <v>51.45</v>
      </c>
      <c r="BV7" s="38">
        <v>101.54</v>
      </c>
      <c r="BW7" s="38">
        <v>102.42</v>
      </c>
      <c r="BX7" s="38">
        <v>100.97</v>
      </c>
      <c r="BY7" s="38">
        <v>101.84</v>
      </c>
      <c r="BZ7" s="38">
        <v>101.62</v>
      </c>
      <c r="CA7" s="38">
        <v>100.34</v>
      </c>
      <c r="CB7" s="38">
        <v>150</v>
      </c>
      <c r="CC7" s="38">
        <v>150</v>
      </c>
      <c r="CD7" s="38">
        <v>150</v>
      </c>
      <c r="CE7" s="38">
        <v>150</v>
      </c>
      <c r="CF7" s="38">
        <v>150</v>
      </c>
      <c r="CG7" s="38">
        <v>116.15</v>
      </c>
      <c r="CH7" s="38">
        <v>116.2</v>
      </c>
      <c r="CI7" s="38">
        <v>118.78</v>
      </c>
      <c r="CJ7" s="38">
        <v>119.39</v>
      </c>
      <c r="CK7" s="38">
        <v>117.41</v>
      </c>
      <c r="CL7" s="38">
        <v>136.15</v>
      </c>
      <c r="CM7" s="38" t="s">
        <v>102</v>
      </c>
      <c r="CN7" s="38" t="s">
        <v>102</v>
      </c>
      <c r="CO7" s="38" t="s">
        <v>102</v>
      </c>
      <c r="CP7" s="38" t="s">
        <v>102</v>
      </c>
      <c r="CQ7" s="38" t="s">
        <v>102</v>
      </c>
      <c r="CR7" s="38">
        <v>72.239999999999995</v>
      </c>
      <c r="CS7" s="38">
        <v>69.23</v>
      </c>
      <c r="CT7" s="38">
        <v>70.37</v>
      </c>
      <c r="CU7" s="38">
        <v>68.3</v>
      </c>
      <c r="CV7" s="38">
        <v>67.37</v>
      </c>
      <c r="CW7" s="38">
        <v>59.64</v>
      </c>
      <c r="CX7" s="38">
        <v>90.21</v>
      </c>
      <c r="CY7" s="38">
        <v>89.16</v>
      </c>
      <c r="CZ7" s="38">
        <v>89.32</v>
      </c>
      <c r="DA7" s="38">
        <v>88.57</v>
      </c>
      <c r="DB7" s="38">
        <v>88.67</v>
      </c>
      <c r="DC7" s="38">
        <v>96.84</v>
      </c>
      <c r="DD7" s="38">
        <v>96.84</v>
      </c>
      <c r="DE7" s="38">
        <v>96.75</v>
      </c>
      <c r="DF7" s="38">
        <v>96.78</v>
      </c>
      <c r="DG7" s="38">
        <v>97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0.02</v>
      </c>
      <c r="EJ7" s="38">
        <v>0.11</v>
      </c>
      <c r="EK7" s="38">
        <v>0.13</v>
      </c>
      <c r="EL7" s="38">
        <v>0.1</v>
      </c>
      <c r="EM7" s="38">
        <v>0.12</v>
      </c>
      <c r="EN7" s="38">
        <v>0.19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下水道課：中村　太輔@PCHJ188</cp:lastModifiedBy>
  <cp:lastPrinted>2021-01-18T05:18:55Z</cp:lastPrinted>
  <dcterms:created xsi:type="dcterms:W3CDTF">2020-12-04T02:44:42Z</dcterms:created>
  <dcterms:modified xsi:type="dcterms:W3CDTF">2021-02-04T07:39:08Z</dcterms:modified>
  <cp:category/>
</cp:coreProperties>
</file>